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brevet style" sheetId="1" r:id="rId1"/>
    <sheet name="perm style" sheetId="2" r:id="rId2"/>
  </sheets>
  <definedNames>
    <definedName name="_xlnm.Print_Area">'perm style'!$A$1:$M$32</definedName>
  </definedNames>
  <calcPr fullCalcOnLoad="1"/>
</workbook>
</file>

<file path=xl/sharedStrings.xml><?xml version="1.0" encoding="utf-8"?>
<sst xmlns="http://schemas.openxmlformats.org/spreadsheetml/2006/main" count="153" uniqueCount="90">
  <si>
    <t>200 km Brevet: End of Pavement</t>
  </si>
  <si>
    <t>Go</t>
  </si>
  <si>
    <t>Trail boss</t>
  </si>
  <si>
    <t>Link to interactive Map (RwGPS):</t>
  </si>
  <si>
    <t xml:space="preserve">Legend </t>
  </si>
  <si>
    <t>CP2</t>
  </si>
  <si>
    <t>C</t>
  </si>
  <si>
    <t>R</t>
  </si>
  <si>
    <t>L</t>
  </si>
  <si>
    <t>U</t>
  </si>
  <si>
    <t>NEC</t>
  </si>
  <si>
    <t>NWC</t>
  </si>
  <si>
    <t>SEC</t>
  </si>
  <si>
    <t>SWC</t>
  </si>
  <si>
    <t>RR</t>
  </si>
  <si>
    <t>Hwy</t>
  </si>
  <si>
    <t>Leg</t>
  </si>
  <si>
    <t xml:space="preserve"> </t>
  </si>
  <si>
    <t>Checkpoint #2</t>
  </si>
  <si>
    <t>Continue</t>
  </si>
  <si>
    <t>Right</t>
  </si>
  <si>
    <t>Left</t>
  </si>
  <si>
    <t>Turn around</t>
  </si>
  <si>
    <t>NorthEast Corner</t>
  </si>
  <si>
    <t>NorthWest Corner</t>
  </si>
  <si>
    <t>SouthEast Corner</t>
  </si>
  <si>
    <t>SouthWest Corner</t>
  </si>
  <si>
    <t>Rest Rooms</t>
  </si>
  <si>
    <t>Highway</t>
  </si>
  <si>
    <t>Cum</t>
  </si>
  <si>
    <t>Exit the checkpoint and go North on Arizona Ave (Hwy 87)</t>
  </si>
  <si>
    <t>Arizona Ave becomes Beeline Hwy (Hwy 87)</t>
  </si>
  <si>
    <t>Exit Hwy 87 towards Bush Hwy</t>
  </si>
  <si>
    <t>Turn right on Bush Hwy</t>
  </si>
  <si>
    <t>Left on Usery Pass Rd</t>
  </si>
  <si>
    <t>Left on McKellips Rd</t>
  </si>
  <si>
    <t>At end Right on Crismon</t>
  </si>
  <si>
    <t>Left on Brown Rd</t>
  </si>
  <si>
    <t>Brown Rd becomes Lost Dutchman Blvd</t>
  </si>
  <si>
    <t>Left on Apache Trail (Hwy 88)</t>
  </si>
  <si>
    <t>CAUTION: Metal bridge slippery if raining or wet - If wet, walk bike across.</t>
  </si>
  <si>
    <t>Tortilla Flat - food / water between 9am and 5pm</t>
  </si>
  <si>
    <t>Stop where the pavement ends (EOP)</t>
  </si>
  <si>
    <t xml:space="preserve">Turn around and go back towards Tortilla Flat. </t>
  </si>
  <si>
    <t>Right on Lost Dutchman Blvd. Food &amp; RR at 'Dash-In' store on SEC.</t>
  </si>
  <si>
    <t>Lost Dutchman Blvd becomes Brown Rd</t>
  </si>
  <si>
    <t>Left on Ellsworth Rd</t>
  </si>
  <si>
    <t>Right on Pecos Rd</t>
  </si>
  <si>
    <t>CAUTION: Diagonal RR Tracks at intersection!</t>
  </si>
  <si>
    <t>CAUTION: RR Tracks</t>
  </si>
  <si>
    <t>Left into Wal-Mart parking lot (before AZ Ave)</t>
  </si>
  <si>
    <t>Wal-Mart (or any adjacent store)1175 S. Arizona Ave, Chandler, AZ Southeast corner of Pecos &amp; Arizona Ave Open: 23:53 (Sat) Close: 07:30 (Sun)</t>
  </si>
  <si>
    <t>Carlton van Leuven</t>
  </si>
  <si>
    <t>http://ridewithgps.com/routes/1148950</t>
  </si>
  <si>
    <t>End of Pavement (EOP) 200km</t>
  </si>
  <si>
    <t>AT</t>
  </si>
  <si>
    <t>GO</t>
  </si>
  <si>
    <t>CP1</t>
  </si>
  <si>
    <t>North</t>
  </si>
  <si>
    <t>exit</t>
  </si>
  <si>
    <t>stop</t>
  </si>
  <si>
    <t>CP3</t>
  </si>
  <si>
    <t>FOR</t>
  </si>
  <si>
    <t>DIRECTIONS</t>
  </si>
  <si>
    <t>Wal-Mart (or any adjacent store)1175 S. Arizona Ave, Chandler, AZ Southeast corner of Pecos &amp; Arizona Ave</t>
  </si>
  <si>
    <t>Baja Gas Station, 10180 N. Fort McDowell Rd, Fort McDowell (480) 837-3506 Get Receipt  Open: 19:12   Close: 20:44</t>
  </si>
  <si>
    <t>Continue W on Beeline Hwy</t>
  </si>
  <si>
    <t>Saguaro Lake on Left food &amp; RR at marina if needed</t>
  </si>
  <si>
    <t>Right (at end of road) on Crismon</t>
  </si>
  <si>
    <t>Brown Rd turns into Lost Dutchman Blvd</t>
  </si>
  <si>
    <t>Left on Apache Trail (Hwy 88)
Food &amp; RR at 'Dash-In' store on SEC</t>
  </si>
  <si>
    <t>CAUTION: Metal bridge
slippery if raining or wet - If wet, walk bike across</t>
  </si>
  <si>
    <t>(Tortilla Flat - food / water if between 9am and 5pm)</t>
  </si>
  <si>
    <t>Stop when the pavement ends (EOP)</t>
  </si>
  <si>
    <t>Info Control: Answer question on brevet card. Turn around and go back towards Tortilla Flat.</t>
  </si>
  <si>
    <t>CAUTION: Metal bridge
slippery if raining or wet
If wet, walk bike across</t>
  </si>
  <si>
    <t>Right on Lost Dutchman Blvd
Food &amp; RR at 'Dash-In' store on SEC</t>
  </si>
  <si>
    <t>Lost Dutchman Blvd turns into Brown Rd</t>
  </si>
  <si>
    <t>Left into Wal-Mart parking lot (before you get to Az Ave)</t>
  </si>
  <si>
    <t>Reading the Cue Sheet:
'AT' refers to your cummulative mileage; 'GO' refers to the action you take; 'FOR' refers to the distance you travel until the next cue.
For example: at mile 49.7, you'll turn left on McKellips Rd and travel 1.1-miles. After 1.1-miles, your cummulative mileage will be 50.8-miles, at which time you will turn right on Crismon Rd</t>
  </si>
  <si>
    <t>2018 Arizona Brevet Series</t>
  </si>
  <si>
    <t>Time Limit: 13.5 hrs   Start: 07:30 (7:30 am)</t>
  </si>
  <si>
    <t>Info Control: Answer question on brevet card. 
Open: 11:11, Close: 15:50</t>
  </si>
  <si>
    <t>Wal-Mart, 1175 S. Arizona Ave, Chandler, AZ SE corner of Pecos &amp; Arizona Ave, Chandler
OPEN: 07:30, CLOSE: 08:30</t>
  </si>
  <si>
    <t>Exit the CP and go North on Arizona Ave (Hwy 87)</t>
  </si>
  <si>
    <t>Control #2 Baja Gas Station, 10180 N Fort McDowell Rd, Fort McDowell (480) 837-3506 Get Receipt    Open: 08:42   Close: 10:14</t>
  </si>
  <si>
    <t>Exit the checkpoint and CONT W on Beeline Hwy</t>
  </si>
  <si>
    <t xml:space="preserve">Saguaro Lake on Left. Food &amp; RR at marina </t>
  </si>
  <si>
    <t>Wal-Mart (or any adjacent store)1175 S. Arizona Ave, Chandler, AZ    Open: 13:23 Close: 21:00</t>
  </si>
  <si>
    <t>Mike Sturgill 602-702-2132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</si>
</sst>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3"/>
      <name val="Arial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13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2" fontId="6" fillId="34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/>
    </xf>
    <xf numFmtId="164" fontId="6" fillId="33" borderId="12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35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Border="1" applyAlignment="1">
      <alignment wrapText="1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Border="1" applyAlignment="1">
      <alignment/>
    </xf>
    <xf numFmtId="0" fontId="0" fillId="0" borderId="0" xfId="0" applyNumberFormat="1" applyFont="1" applyAlignment="1">
      <alignment wrapText="1"/>
    </xf>
    <xf numFmtId="164" fontId="8" fillId="36" borderId="16" xfId="0" applyNumberFormat="1" applyFont="1" applyFill="1" applyBorder="1" applyAlignment="1">
      <alignment horizontal="centerContinuous" vertical="center" wrapText="1"/>
    </xf>
    <xf numFmtId="164" fontId="7" fillId="35" borderId="13" xfId="0" applyNumberFormat="1" applyFont="1" applyFill="1" applyBorder="1" applyAlignment="1">
      <alignment horizontal="centerContinuous" vertical="center" wrapText="1"/>
    </xf>
    <xf numFmtId="0" fontId="4" fillId="33" borderId="14" xfId="0" applyNumberFormat="1" applyFont="1" applyFill="1" applyBorder="1" applyAlignment="1">
      <alignment vertical="center"/>
    </xf>
    <xf numFmtId="164" fontId="9" fillId="33" borderId="17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164" fontId="9" fillId="33" borderId="11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164" fontId="6" fillId="37" borderId="17" xfId="0" applyNumberFormat="1" applyFont="1" applyFill="1" applyBorder="1" applyAlignment="1">
      <alignment vertical="center"/>
    </xf>
    <xf numFmtId="2" fontId="10" fillId="37" borderId="11" xfId="0" applyNumberFormat="1" applyFont="1" applyFill="1" applyBorder="1" applyAlignment="1">
      <alignment horizontal="center" vertical="center"/>
    </xf>
    <xf numFmtId="164" fontId="6" fillId="37" borderId="11" xfId="0" applyNumberFormat="1" applyFont="1" applyFill="1" applyBorder="1" applyAlignment="1">
      <alignment vertical="center"/>
    </xf>
    <xf numFmtId="2" fontId="6" fillId="37" borderId="11" xfId="0" applyNumberFormat="1" applyFont="1" applyFill="1" applyBorder="1" applyAlignment="1">
      <alignment vertical="center"/>
    </xf>
    <xf numFmtId="2" fontId="6" fillId="37" borderId="11" xfId="0" applyNumberFormat="1" applyFont="1" applyFill="1" applyBorder="1" applyAlignment="1">
      <alignment vertical="center" wrapText="1"/>
    </xf>
    <xf numFmtId="164" fontId="6" fillId="33" borderId="17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164" fontId="11" fillId="33" borderId="15" xfId="0" applyNumberFormat="1" applyFont="1" applyFill="1" applyBorder="1" applyAlignment="1">
      <alignment horizontal="left" vertical="center" wrapText="1"/>
    </xf>
    <xf numFmtId="164" fontId="11" fillId="33" borderId="14" xfId="0" applyNumberFormat="1" applyFont="1" applyFill="1" applyBorder="1" applyAlignment="1">
      <alignment horizontal="left" vertical="center" wrapText="1"/>
    </xf>
    <xf numFmtId="164" fontId="11" fillId="33" borderId="0" xfId="0" applyNumberFormat="1" applyFont="1" applyFill="1" applyAlignment="1">
      <alignment horizontal="left" vertical="center" wrapText="1"/>
    </xf>
    <xf numFmtId="2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2" fontId="10" fillId="33" borderId="11" xfId="0" applyNumberFormat="1" applyFont="1" applyFill="1" applyBorder="1" applyAlignment="1">
      <alignment vertical="center" wrapText="1"/>
    </xf>
    <xf numFmtId="2" fontId="6" fillId="37" borderId="11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vertical="center"/>
    </xf>
    <xf numFmtId="2" fontId="10" fillId="33" borderId="11" xfId="0" applyNumberFormat="1" applyFont="1" applyFill="1" applyBorder="1" applyAlignment="1">
      <alignment vertical="center"/>
    </xf>
    <xf numFmtId="164" fontId="12" fillId="35" borderId="17" xfId="0" applyNumberFormat="1" applyFont="1" applyFill="1" applyBorder="1" applyAlignment="1">
      <alignment horizontal="centerContinuous" vertical="center"/>
    </xf>
    <xf numFmtId="164" fontId="12" fillId="35" borderId="11" xfId="0" applyNumberFormat="1" applyFont="1" applyFill="1" applyBorder="1" applyAlignment="1">
      <alignment horizontal="centerContinuous" vertical="center"/>
    </xf>
    <xf numFmtId="0" fontId="12" fillId="35" borderId="11" xfId="0" applyNumberFormat="1" applyFont="1" applyFill="1" applyBorder="1" applyAlignment="1">
      <alignment vertical="center"/>
    </xf>
    <xf numFmtId="164" fontId="12" fillId="35" borderId="17" xfId="0" applyNumberFormat="1" applyFont="1" applyFill="1" applyBorder="1" applyAlignment="1">
      <alignment horizontal="left" vertical="center"/>
    </xf>
    <xf numFmtId="164" fontId="12" fillId="35" borderId="11" xfId="0" applyNumberFormat="1" applyFont="1" applyFill="1" applyBorder="1" applyAlignment="1">
      <alignment horizontal="right" vertical="center"/>
    </xf>
    <xf numFmtId="0" fontId="13" fillId="35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vertical="center" wrapText="1"/>
    </xf>
    <xf numFmtId="0" fontId="32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Continuous" wrapText="1"/>
    </xf>
    <xf numFmtId="164" fontId="33" fillId="0" borderId="18" xfId="0" applyNumberFormat="1" applyFont="1" applyFill="1" applyBorder="1" applyAlignment="1">
      <alignment vertical="center"/>
    </xf>
    <xf numFmtId="2" fontId="33" fillId="0" borderId="19" xfId="0" applyNumberFormat="1" applyFont="1" applyFill="1" applyBorder="1" applyAlignment="1">
      <alignment horizontal="center" vertical="center"/>
    </xf>
    <xf numFmtId="164" fontId="33" fillId="0" borderId="19" xfId="0" applyNumberFormat="1" applyFont="1" applyFill="1" applyBorder="1" applyAlignment="1">
      <alignment vertical="center"/>
    </xf>
    <xf numFmtId="2" fontId="33" fillId="0" borderId="20" xfId="0" applyNumberFormat="1" applyFont="1" applyFill="1" applyBorder="1" applyAlignment="1">
      <alignment vertical="center" wrapText="1"/>
    </xf>
    <xf numFmtId="0" fontId="34" fillId="0" borderId="21" xfId="0" applyNumberFormat="1" applyFont="1" applyBorder="1" applyAlignment="1">
      <alignment horizontal="center" vertical="center"/>
    </xf>
    <xf numFmtId="164" fontId="35" fillId="33" borderId="21" xfId="0" applyNumberFormat="1" applyFont="1" applyFill="1" applyBorder="1" applyAlignment="1">
      <alignment horizontal="center" vertical="center"/>
    </xf>
    <xf numFmtId="2" fontId="35" fillId="33" borderId="21" xfId="0" applyNumberFormat="1" applyFont="1" applyFill="1" applyBorder="1" applyAlignment="1">
      <alignment vertical="center" wrapText="1"/>
    </xf>
    <xf numFmtId="164" fontId="35" fillId="33" borderId="22" xfId="0" applyNumberFormat="1" applyFont="1" applyFill="1" applyBorder="1" applyAlignment="1">
      <alignment horizontal="center" vertical="center"/>
    </xf>
    <xf numFmtId="164" fontId="34" fillId="0" borderId="22" xfId="0" applyNumberFormat="1" applyFont="1" applyBorder="1" applyAlignment="1">
      <alignment horizontal="center" vertical="center"/>
    </xf>
    <xf numFmtId="2" fontId="35" fillId="33" borderId="22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center" vertical="center"/>
    </xf>
    <xf numFmtId="164" fontId="33" fillId="0" borderId="19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wrapText="1"/>
    </xf>
    <xf numFmtId="164" fontId="35" fillId="38" borderId="21" xfId="0" applyNumberFormat="1" applyFont="1" applyFill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" vertical="center"/>
    </xf>
    <xf numFmtId="164" fontId="35" fillId="33" borderId="23" xfId="0" applyNumberFormat="1" applyFont="1" applyFill="1" applyBorder="1" applyAlignment="1">
      <alignment horizontal="center" vertical="center"/>
    </xf>
    <xf numFmtId="164" fontId="34" fillId="0" borderId="23" xfId="0" applyNumberFormat="1" applyFont="1" applyBorder="1" applyAlignment="1">
      <alignment horizontal="center" vertical="center"/>
    </xf>
    <xf numFmtId="2" fontId="35" fillId="33" borderId="23" xfId="0" applyNumberFormat="1" applyFont="1" applyFill="1" applyBorder="1" applyAlignment="1">
      <alignment vertical="center" wrapText="1"/>
    </xf>
    <xf numFmtId="2" fontId="36" fillId="33" borderId="23" xfId="0" applyNumberFormat="1" applyFont="1" applyFill="1" applyBorder="1" applyAlignment="1">
      <alignment vertical="center" wrapText="1"/>
    </xf>
    <xf numFmtId="164" fontId="35" fillId="39" borderId="21" xfId="0" applyNumberFormat="1" applyFont="1" applyFill="1" applyBorder="1" applyAlignment="1">
      <alignment horizontal="center" vertical="center"/>
    </xf>
    <xf numFmtId="2" fontId="35" fillId="39" borderId="21" xfId="0" applyNumberFormat="1" applyFont="1" applyFill="1" applyBorder="1" applyAlignment="1">
      <alignment vertical="center" wrapText="1"/>
    </xf>
    <xf numFmtId="164" fontId="35" fillId="38" borderId="23" xfId="0" applyNumberFormat="1" applyFont="1" applyFill="1" applyBorder="1" applyAlignment="1">
      <alignment horizontal="center" vertical="center"/>
    </xf>
    <xf numFmtId="164" fontId="35" fillId="39" borderId="23" xfId="0" applyNumberFormat="1" applyFont="1" applyFill="1" applyBorder="1" applyAlignment="1">
      <alignment horizontal="center" vertical="center"/>
    </xf>
    <xf numFmtId="164" fontId="35" fillId="39" borderId="22" xfId="0" applyNumberFormat="1" applyFont="1" applyFill="1" applyBorder="1" applyAlignment="1">
      <alignment horizontal="center" vertical="center"/>
    </xf>
    <xf numFmtId="164" fontId="37" fillId="35" borderId="21" xfId="0" applyNumberFormat="1" applyFont="1" applyFill="1" applyBorder="1" applyAlignment="1">
      <alignment horizontal="centerContinuous" vertical="center"/>
    </xf>
    <xf numFmtId="0" fontId="37" fillId="35" borderId="21" xfId="0" applyNumberFormat="1" applyFont="1" applyFill="1" applyBorder="1" applyAlignment="1">
      <alignment vertical="center" wrapText="1"/>
    </xf>
    <xf numFmtId="164" fontId="37" fillId="35" borderId="23" xfId="0" applyNumberFormat="1" applyFont="1" applyFill="1" applyBorder="1" applyAlignment="1">
      <alignment horizontal="left" vertical="center"/>
    </xf>
    <xf numFmtId="164" fontId="37" fillId="35" borderId="23" xfId="0" applyNumberFormat="1" applyFont="1" applyFill="1" applyBorder="1" applyAlignment="1">
      <alignment horizontal="right" vertical="center"/>
    </xf>
    <xf numFmtId="0" fontId="57" fillId="35" borderId="23" xfId="48" applyNumberFormat="1" applyFont="1" applyFill="1" applyBorder="1" applyAlignment="1">
      <alignment vertical="center" wrapText="1"/>
    </xf>
    <xf numFmtId="0" fontId="32" fillId="0" borderId="0" xfId="0" applyNumberFormat="1" applyFont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idewithgps.com/routes/114895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86" zoomScaleNormal="86" zoomScalePageLayoutView="0" workbookViewId="0" topLeftCell="A16">
      <selection activeCell="A1" sqref="A1:D1"/>
    </sheetView>
  </sheetViews>
  <sheetFormatPr defaultColWidth="9.6640625" defaultRowHeight="15"/>
  <cols>
    <col min="1" max="1" width="5.99609375" style="1" customWidth="1"/>
    <col min="2" max="2" width="6.21484375" style="1" customWidth="1"/>
    <col min="3" max="3" width="6.99609375" style="1" customWidth="1"/>
    <col min="4" max="4" width="38.6640625" style="14" customWidth="1"/>
    <col min="5" max="5" width="30.5546875" style="1" customWidth="1"/>
    <col min="6" max="16384" width="9.6640625" style="1" customWidth="1"/>
  </cols>
  <sheetData>
    <row r="1" spans="1:4" ht="15.75">
      <c r="A1" s="85" t="s">
        <v>80</v>
      </c>
      <c r="B1" s="85"/>
      <c r="C1" s="85"/>
      <c r="D1" s="85"/>
    </row>
    <row r="2" spans="1:4" ht="15.75">
      <c r="A2" s="85" t="s">
        <v>0</v>
      </c>
      <c r="B2" s="85"/>
      <c r="C2" s="85"/>
      <c r="D2" s="85"/>
    </row>
    <row r="3" spans="1:4" ht="15.75">
      <c r="A3" s="85" t="s">
        <v>81</v>
      </c>
      <c r="B3" s="85"/>
      <c r="C3" s="85"/>
      <c r="D3" s="85"/>
    </row>
    <row r="4" spans="1:4" ht="16.5" thickBot="1">
      <c r="A4" s="54" t="s">
        <v>1</v>
      </c>
      <c r="B4" s="54" t="s">
        <v>16</v>
      </c>
      <c r="C4" s="54" t="s">
        <v>29</v>
      </c>
      <c r="D4" s="55"/>
    </row>
    <row r="5" spans="1:4" ht="48" thickBot="1">
      <c r="A5" s="56"/>
      <c r="B5" s="57" t="s">
        <v>17</v>
      </c>
      <c r="C5" s="58"/>
      <c r="D5" s="59" t="s">
        <v>83</v>
      </c>
    </row>
    <row r="6" spans="1:4" ht="15.75">
      <c r="A6" s="60">
        <v>0</v>
      </c>
      <c r="B6" s="61">
        <v>0</v>
      </c>
      <c r="C6" s="61">
        <f>A6+B6</f>
        <v>0</v>
      </c>
      <c r="D6" s="62" t="s">
        <v>84</v>
      </c>
    </row>
    <row r="7" spans="1:4" ht="16.5" thickBot="1">
      <c r="A7" s="63">
        <v>11.5</v>
      </c>
      <c r="B7" s="64">
        <f>B6+A7</f>
        <v>11.5</v>
      </c>
      <c r="C7" s="63">
        <f aca="true" t="shared" si="0" ref="C7:C33">C6+A7</f>
        <v>11.5</v>
      </c>
      <c r="D7" s="65" t="s">
        <v>31</v>
      </c>
    </row>
    <row r="8" spans="1:4" ht="48" thickBot="1">
      <c r="A8" s="66">
        <v>13.7</v>
      </c>
      <c r="B8" s="67">
        <f>B7+A8</f>
        <v>25.2</v>
      </c>
      <c r="C8" s="67">
        <f t="shared" si="0"/>
        <v>25.2</v>
      </c>
      <c r="D8" s="68" t="s">
        <v>85</v>
      </c>
    </row>
    <row r="9" spans="1:4" ht="15.75">
      <c r="A9" s="69">
        <v>0</v>
      </c>
      <c r="B9" s="70">
        <f>A9</f>
        <v>0</v>
      </c>
      <c r="C9" s="61">
        <f t="shared" si="0"/>
        <v>25.2</v>
      </c>
      <c r="D9" s="62" t="s">
        <v>86</v>
      </c>
    </row>
    <row r="10" spans="1:4" ht="15.75">
      <c r="A10" s="71">
        <v>7.9</v>
      </c>
      <c r="B10" s="72">
        <f aca="true" t="shared" si="1" ref="B10:B22">B9+A10</f>
        <v>7.9</v>
      </c>
      <c r="C10" s="71">
        <f t="shared" si="0"/>
        <v>33.1</v>
      </c>
      <c r="D10" s="73" t="s">
        <v>32</v>
      </c>
    </row>
    <row r="11" spans="1:4" ht="15.75">
      <c r="A11" s="71">
        <v>0.3</v>
      </c>
      <c r="B11" s="72">
        <f t="shared" si="1"/>
        <v>8.200000000000001</v>
      </c>
      <c r="C11" s="71">
        <f t="shared" si="0"/>
        <v>33.4</v>
      </c>
      <c r="D11" s="73" t="s">
        <v>33</v>
      </c>
    </row>
    <row r="12" spans="1:4" ht="15.75">
      <c r="A12" s="71">
        <v>3.8000000000000043</v>
      </c>
      <c r="B12" s="72">
        <f t="shared" si="1"/>
        <v>12.000000000000005</v>
      </c>
      <c r="C12" s="71">
        <f t="shared" si="0"/>
        <v>37.2</v>
      </c>
      <c r="D12" s="73" t="s">
        <v>87</v>
      </c>
    </row>
    <row r="13" spans="1:4" ht="15.75">
      <c r="A13" s="71">
        <v>5.8</v>
      </c>
      <c r="B13" s="72">
        <f t="shared" si="1"/>
        <v>17.800000000000004</v>
      </c>
      <c r="C13" s="71">
        <f t="shared" si="0"/>
        <v>43</v>
      </c>
      <c r="D13" s="73" t="s">
        <v>34</v>
      </c>
    </row>
    <row r="14" spans="1:4" ht="15.75">
      <c r="A14" s="71">
        <f>50.7-44</f>
        <v>6.700000000000003</v>
      </c>
      <c r="B14" s="72">
        <f t="shared" si="1"/>
        <v>24.500000000000007</v>
      </c>
      <c r="C14" s="71">
        <f t="shared" si="0"/>
        <v>49.7</v>
      </c>
      <c r="D14" s="73" t="s">
        <v>35</v>
      </c>
    </row>
    <row r="15" spans="1:4" ht="15.75">
      <c r="A15" s="71">
        <f>51.8-50.7</f>
        <v>1.0999999999999943</v>
      </c>
      <c r="B15" s="72">
        <f t="shared" si="1"/>
        <v>25.6</v>
      </c>
      <c r="C15" s="71">
        <f t="shared" si="0"/>
        <v>50.8</v>
      </c>
      <c r="D15" s="73" t="s">
        <v>36</v>
      </c>
    </row>
    <row r="16" spans="1:4" ht="15.75">
      <c r="A16" s="71">
        <v>1</v>
      </c>
      <c r="B16" s="72">
        <f t="shared" si="1"/>
        <v>26.6</v>
      </c>
      <c r="C16" s="71">
        <f t="shared" si="0"/>
        <v>51.8</v>
      </c>
      <c r="D16" s="73" t="s">
        <v>37</v>
      </c>
    </row>
    <row r="17" spans="1:4" ht="15.75">
      <c r="A17" s="71">
        <v>2</v>
      </c>
      <c r="B17" s="72">
        <f t="shared" si="1"/>
        <v>28.6</v>
      </c>
      <c r="C17" s="71">
        <f t="shared" si="0"/>
        <v>53.8</v>
      </c>
      <c r="D17" s="73" t="s">
        <v>38</v>
      </c>
    </row>
    <row r="18" spans="1:4" ht="15.75">
      <c r="A18" s="71">
        <f>58.2-54.8</f>
        <v>3.4000000000000057</v>
      </c>
      <c r="B18" s="72">
        <f t="shared" si="1"/>
        <v>32.00000000000001</v>
      </c>
      <c r="C18" s="71">
        <f t="shared" si="0"/>
        <v>57.2</v>
      </c>
      <c r="D18" s="73" t="s">
        <v>39</v>
      </c>
    </row>
    <row r="19" spans="1:4" ht="31.5">
      <c r="A19" s="71">
        <f>69.2-58.2</f>
        <v>11</v>
      </c>
      <c r="B19" s="72">
        <f t="shared" si="1"/>
        <v>43.00000000000001</v>
      </c>
      <c r="C19" s="71">
        <f t="shared" si="0"/>
        <v>68.2</v>
      </c>
      <c r="D19" s="74" t="s">
        <v>40</v>
      </c>
    </row>
    <row r="20" spans="1:4" ht="15.75">
      <c r="A20" s="71">
        <f>72.9-69.2</f>
        <v>3.700000000000003</v>
      </c>
      <c r="B20" s="72">
        <f t="shared" si="1"/>
        <v>46.70000000000001</v>
      </c>
      <c r="C20" s="71">
        <f t="shared" si="0"/>
        <v>71.9</v>
      </c>
      <c r="D20" s="73" t="s">
        <v>41</v>
      </c>
    </row>
    <row r="21" spans="1:4" ht="16.5" thickBot="1">
      <c r="A21" s="63">
        <f>78.4-72.9</f>
        <v>5.5</v>
      </c>
      <c r="B21" s="64">
        <f t="shared" si="1"/>
        <v>52.20000000000001</v>
      </c>
      <c r="C21" s="63">
        <f t="shared" si="0"/>
        <v>77.4</v>
      </c>
      <c r="D21" s="65" t="s">
        <v>42</v>
      </c>
    </row>
    <row r="22" spans="1:4" ht="32.25" thickBot="1">
      <c r="A22" s="66">
        <v>0</v>
      </c>
      <c r="B22" s="67">
        <f t="shared" si="1"/>
        <v>52.20000000000001</v>
      </c>
      <c r="C22" s="67">
        <f t="shared" si="0"/>
        <v>77.4</v>
      </c>
      <c r="D22" s="59" t="s">
        <v>82</v>
      </c>
    </row>
    <row r="23" spans="1:4" ht="15.75">
      <c r="A23" s="61">
        <v>0</v>
      </c>
      <c r="B23" s="70">
        <f>A23</f>
        <v>0</v>
      </c>
      <c r="C23" s="75">
        <f t="shared" si="0"/>
        <v>77.4</v>
      </c>
      <c r="D23" s="76" t="s">
        <v>43</v>
      </c>
    </row>
    <row r="24" spans="1:4" ht="15.75">
      <c r="A24" s="77">
        <v>5.5</v>
      </c>
      <c r="B24" s="72">
        <f aca="true" t="shared" si="2" ref="B24:B33">B23+A24</f>
        <v>5.5</v>
      </c>
      <c r="C24" s="78">
        <f t="shared" si="0"/>
        <v>82.9</v>
      </c>
      <c r="D24" s="73" t="s">
        <v>41</v>
      </c>
    </row>
    <row r="25" spans="1:4" ht="31.5">
      <c r="A25" s="71">
        <v>3.7</v>
      </c>
      <c r="B25" s="72">
        <f t="shared" si="2"/>
        <v>9.2</v>
      </c>
      <c r="C25" s="78">
        <f t="shared" si="0"/>
        <v>86.60000000000001</v>
      </c>
      <c r="D25" s="74" t="s">
        <v>40</v>
      </c>
    </row>
    <row r="26" spans="1:4" ht="31.5">
      <c r="A26" s="71">
        <v>11</v>
      </c>
      <c r="B26" s="72">
        <f t="shared" si="2"/>
        <v>20.2</v>
      </c>
      <c r="C26" s="78">
        <f t="shared" si="0"/>
        <v>97.60000000000001</v>
      </c>
      <c r="D26" s="73" t="s">
        <v>44</v>
      </c>
    </row>
    <row r="27" spans="1:4" ht="15.75">
      <c r="A27" s="71">
        <v>3.4</v>
      </c>
      <c r="B27" s="72">
        <f t="shared" si="2"/>
        <v>23.599999999999998</v>
      </c>
      <c r="C27" s="78">
        <f t="shared" si="0"/>
        <v>101.00000000000001</v>
      </c>
      <c r="D27" s="73" t="s">
        <v>45</v>
      </c>
    </row>
    <row r="28" spans="1:4" ht="15.75">
      <c r="A28" s="71">
        <v>3</v>
      </c>
      <c r="B28" s="72">
        <f t="shared" si="2"/>
        <v>26.599999999999998</v>
      </c>
      <c r="C28" s="78">
        <f t="shared" si="0"/>
        <v>104.00000000000001</v>
      </c>
      <c r="D28" s="73" t="s">
        <v>46</v>
      </c>
    </row>
    <row r="29" spans="1:4" ht="15.75">
      <c r="A29" s="71">
        <f>115.6-105</f>
        <v>10.599999999999994</v>
      </c>
      <c r="B29" s="72">
        <f t="shared" si="2"/>
        <v>37.19999999999999</v>
      </c>
      <c r="C29" s="78">
        <f t="shared" si="0"/>
        <v>114.60000000000001</v>
      </c>
      <c r="D29" s="73" t="s">
        <v>47</v>
      </c>
    </row>
    <row r="30" spans="1:4" ht="15.75">
      <c r="A30" s="71">
        <f>118.6-115.6</f>
        <v>3</v>
      </c>
      <c r="B30" s="72">
        <f t="shared" si="2"/>
        <v>40.19999999999999</v>
      </c>
      <c r="C30" s="78">
        <f t="shared" si="0"/>
        <v>117.60000000000001</v>
      </c>
      <c r="D30" s="74" t="s">
        <v>48</v>
      </c>
    </row>
    <row r="31" spans="1:4" ht="15.75">
      <c r="A31" s="71">
        <f>7.3+1.8</f>
        <v>9.1</v>
      </c>
      <c r="B31" s="72">
        <f t="shared" si="2"/>
        <v>49.29999999999999</v>
      </c>
      <c r="C31" s="78">
        <f t="shared" si="0"/>
        <v>126.7</v>
      </c>
      <c r="D31" s="74" t="s">
        <v>49</v>
      </c>
    </row>
    <row r="32" spans="1:4" ht="16.5" thickBot="1">
      <c r="A32" s="63">
        <v>0.2</v>
      </c>
      <c r="B32" s="64">
        <f t="shared" si="2"/>
        <v>49.49999999999999</v>
      </c>
      <c r="C32" s="79">
        <f t="shared" si="0"/>
        <v>126.9</v>
      </c>
      <c r="D32" s="65" t="s">
        <v>50</v>
      </c>
    </row>
    <row r="33" spans="1:4" ht="32.25" thickBot="1">
      <c r="A33" s="66">
        <v>0</v>
      </c>
      <c r="B33" s="67">
        <f t="shared" si="2"/>
        <v>49.49999999999999</v>
      </c>
      <c r="C33" s="67">
        <f t="shared" si="0"/>
        <v>126.9</v>
      </c>
      <c r="D33" s="59" t="s">
        <v>88</v>
      </c>
    </row>
    <row r="34" spans="1:4" ht="15.75">
      <c r="A34" s="80" t="s">
        <v>2</v>
      </c>
      <c r="B34" s="80"/>
      <c r="C34" s="80"/>
      <c r="D34" s="81" t="s">
        <v>89</v>
      </c>
    </row>
    <row r="35" spans="1:4" ht="15.75">
      <c r="A35" s="82" t="s">
        <v>3</v>
      </c>
      <c r="B35" s="83"/>
      <c r="C35" s="83"/>
      <c r="D35" s="84" t="s">
        <v>53</v>
      </c>
    </row>
    <row r="36" spans="1:4" ht="18">
      <c r="A36" s="51"/>
      <c r="B36" s="52"/>
      <c r="C36" s="51"/>
      <c r="D36" s="53"/>
    </row>
    <row r="37" spans="1:4" ht="15.75">
      <c r="A37" s="9" t="s">
        <v>4</v>
      </c>
      <c r="B37" s="9"/>
      <c r="C37" s="9"/>
      <c r="D37" s="10"/>
    </row>
    <row r="38" spans="1:4" ht="15">
      <c r="A38" s="11" t="s">
        <v>5</v>
      </c>
      <c r="B38" s="12" t="s">
        <v>18</v>
      </c>
      <c r="C38" s="12"/>
      <c r="D38" s="10"/>
    </row>
    <row r="39" spans="1:4" ht="15">
      <c r="A39" s="11" t="s">
        <v>6</v>
      </c>
      <c r="B39" s="12" t="s">
        <v>19</v>
      </c>
      <c r="C39" s="12"/>
      <c r="D39" s="10"/>
    </row>
    <row r="40" spans="1:4" ht="15">
      <c r="A40" s="11" t="s">
        <v>7</v>
      </c>
      <c r="B40" s="12" t="s">
        <v>20</v>
      </c>
      <c r="C40" s="12"/>
      <c r="D40" s="10"/>
    </row>
    <row r="41" spans="1:4" ht="15">
      <c r="A41" s="11" t="s">
        <v>8</v>
      </c>
      <c r="B41" s="12" t="s">
        <v>21</v>
      </c>
      <c r="C41" s="12"/>
      <c r="D41" s="10"/>
    </row>
    <row r="42" spans="1:4" ht="15">
      <c r="A42" s="11" t="s">
        <v>9</v>
      </c>
      <c r="B42" s="12" t="s">
        <v>22</v>
      </c>
      <c r="C42" s="12"/>
      <c r="D42" s="10"/>
    </row>
    <row r="43" spans="1:4" ht="15">
      <c r="A43" s="11" t="s">
        <v>10</v>
      </c>
      <c r="B43" s="12" t="s">
        <v>23</v>
      </c>
      <c r="C43" s="12"/>
      <c r="D43" s="10"/>
    </row>
    <row r="44" spans="1:4" ht="15">
      <c r="A44" s="11" t="s">
        <v>11</v>
      </c>
      <c r="B44" s="12" t="s">
        <v>24</v>
      </c>
      <c r="C44" s="12"/>
      <c r="D44" s="10"/>
    </row>
    <row r="45" spans="1:4" ht="15">
      <c r="A45" s="11" t="s">
        <v>12</v>
      </c>
      <c r="B45" s="12" t="s">
        <v>25</v>
      </c>
      <c r="C45" s="12"/>
      <c r="D45" s="10"/>
    </row>
    <row r="46" spans="1:4" ht="15">
      <c r="A46" s="11" t="s">
        <v>13</v>
      </c>
      <c r="B46" s="12" t="s">
        <v>26</v>
      </c>
      <c r="C46" s="12"/>
      <c r="D46" s="10"/>
    </row>
    <row r="47" spans="1:4" ht="15">
      <c r="A47" s="11" t="s">
        <v>14</v>
      </c>
      <c r="B47" s="12" t="s">
        <v>27</v>
      </c>
      <c r="C47" s="12"/>
      <c r="D47" s="10"/>
    </row>
    <row r="48" spans="1:4" ht="15">
      <c r="A48" s="11" t="s">
        <v>15</v>
      </c>
      <c r="B48" s="12" t="s">
        <v>28</v>
      </c>
      <c r="C48" s="12"/>
      <c r="D48" s="10"/>
    </row>
    <row r="49" spans="1:3" ht="15">
      <c r="A49" s="13"/>
      <c r="B49" s="13"/>
      <c r="C49" s="13"/>
    </row>
  </sheetData>
  <sheetProtection/>
  <mergeCells count="3">
    <mergeCell ref="A1:D1"/>
    <mergeCell ref="A2:D2"/>
    <mergeCell ref="A3:D3"/>
  </mergeCells>
  <hyperlinks>
    <hyperlink ref="D35" r:id="rId1" display="http://ridewithgps.com/routes/1148950"/>
  </hyperlinks>
  <printOptions horizontalCentered="1"/>
  <pageMargins left="0.75" right="0.75" top="0.5" bottom="0.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="86" zoomScaleNormal="86" zoomScalePageLayoutView="0" workbookViewId="0" topLeftCell="A1">
      <selection activeCell="G8" sqref="G8"/>
    </sheetView>
  </sheetViews>
  <sheetFormatPr defaultColWidth="7.6640625" defaultRowHeight="15"/>
  <cols>
    <col min="1" max="1" width="7.6640625" style="49" customWidth="1"/>
    <col min="2" max="2" width="7.6640625" style="50" customWidth="1"/>
    <col min="3" max="3" width="7.6640625" style="49" customWidth="1"/>
    <col min="4" max="4" width="3.6640625" style="49" customWidth="1"/>
    <col min="5" max="5" width="48.6640625" style="37" customWidth="1"/>
    <col min="6" max="7" width="7.6640625" style="2" customWidth="1"/>
    <col min="8" max="8" width="10.6640625" style="2" customWidth="1"/>
    <col min="9" max="12" width="7.6640625" style="2" customWidth="1"/>
    <col min="13" max="13" width="17.6640625" style="2" customWidth="1"/>
    <col min="14" max="16384" width="7.6640625" style="2" customWidth="1"/>
  </cols>
  <sheetData>
    <row r="1" spans="1:12" ht="157.5">
      <c r="A1" s="15" t="s">
        <v>54</v>
      </c>
      <c r="B1" s="15"/>
      <c r="C1" s="15"/>
      <c r="D1" s="15"/>
      <c r="E1" s="15"/>
      <c r="F1" s="4"/>
      <c r="G1" s="16" t="s">
        <v>79</v>
      </c>
      <c r="H1" s="16"/>
      <c r="I1" s="16"/>
      <c r="J1" s="16"/>
      <c r="K1" s="16"/>
      <c r="L1" s="17"/>
    </row>
    <row r="2" spans="1:256" ht="18">
      <c r="A2" s="18" t="s">
        <v>55</v>
      </c>
      <c r="B2" s="19" t="s">
        <v>56</v>
      </c>
      <c r="C2" s="20" t="s">
        <v>62</v>
      </c>
      <c r="D2" s="19"/>
      <c r="E2" s="19" t="s">
        <v>63</v>
      </c>
      <c r="F2" s="21"/>
      <c r="G2" s="16"/>
      <c r="H2" s="16"/>
      <c r="I2" s="16"/>
      <c r="J2" s="16"/>
      <c r="K2" s="16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2" ht="54">
      <c r="A3" s="23"/>
      <c r="B3" s="24" t="s">
        <v>57</v>
      </c>
      <c r="C3" s="25"/>
      <c r="D3" s="26"/>
      <c r="E3" s="27" t="s">
        <v>64</v>
      </c>
      <c r="F3" s="4"/>
      <c r="G3" s="16"/>
      <c r="H3" s="16"/>
      <c r="I3" s="16"/>
      <c r="J3" s="16"/>
      <c r="K3" s="16"/>
      <c r="L3" s="17"/>
    </row>
    <row r="4" spans="1:12" ht="18">
      <c r="A4" s="28">
        <v>0</v>
      </c>
      <c r="B4" s="29" t="s">
        <v>58</v>
      </c>
      <c r="C4" s="30">
        <v>11.5</v>
      </c>
      <c r="D4" s="31"/>
      <c r="E4" s="31" t="s">
        <v>30</v>
      </c>
      <c r="F4" s="4"/>
      <c r="G4" s="16"/>
      <c r="H4" s="16"/>
      <c r="I4" s="16"/>
      <c r="J4" s="16"/>
      <c r="K4" s="16"/>
      <c r="L4" s="17"/>
    </row>
    <row r="5" spans="1:12" ht="18">
      <c r="A5" s="28">
        <f>SUM($C$4:C4)</f>
        <v>11.5</v>
      </c>
      <c r="B5" s="29" t="s">
        <v>6</v>
      </c>
      <c r="C5" s="30">
        <v>13.7</v>
      </c>
      <c r="D5" s="31"/>
      <c r="E5" s="31" t="s">
        <v>31</v>
      </c>
      <c r="F5" s="4"/>
      <c r="G5" s="16"/>
      <c r="H5" s="16"/>
      <c r="I5" s="16"/>
      <c r="J5" s="16"/>
      <c r="K5" s="16"/>
      <c r="L5" s="17"/>
    </row>
    <row r="6" spans="1:12" ht="54">
      <c r="A6" s="23">
        <f>SUM($C$4:C5)</f>
        <v>25.2</v>
      </c>
      <c r="B6" s="24" t="s">
        <v>5</v>
      </c>
      <c r="C6" s="25">
        <v>0</v>
      </c>
      <c r="D6" s="26"/>
      <c r="E6" s="27" t="s">
        <v>65</v>
      </c>
      <c r="F6" s="4"/>
      <c r="G6" s="16"/>
      <c r="H6" s="16"/>
      <c r="I6" s="16"/>
      <c r="J6" s="16"/>
      <c r="K6" s="16"/>
      <c r="L6" s="17"/>
    </row>
    <row r="7" spans="1:11" ht="18">
      <c r="A7" s="28">
        <f>SUM($C$4:C6)</f>
        <v>25.2</v>
      </c>
      <c r="B7" s="29" t="s">
        <v>6</v>
      </c>
      <c r="C7" s="30">
        <v>7.9</v>
      </c>
      <c r="D7" s="31"/>
      <c r="E7" s="31" t="s">
        <v>66</v>
      </c>
      <c r="F7" s="4"/>
      <c r="G7" s="32"/>
      <c r="H7" s="32"/>
      <c r="I7" s="32"/>
      <c r="J7" s="32"/>
      <c r="K7" s="32"/>
    </row>
    <row r="8" spans="1:11" ht="18">
      <c r="A8" s="28">
        <f>SUM($C$4:C7)</f>
        <v>33.1</v>
      </c>
      <c r="B8" s="29" t="s">
        <v>59</v>
      </c>
      <c r="C8" s="30">
        <v>0.3</v>
      </c>
      <c r="D8" s="31"/>
      <c r="E8" s="31" t="s">
        <v>32</v>
      </c>
      <c r="F8" s="4"/>
      <c r="G8" s="9" t="s">
        <v>4</v>
      </c>
      <c r="H8" s="9"/>
      <c r="I8" s="9"/>
      <c r="J8" s="33"/>
      <c r="K8" s="34"/>
    </row>
    <row r="9" spans="1:11" ht="18">
      <c r="A9" s="28">
        <f>SUM($C$4:C8)</f>
        <v>33.4</v>
      </c>
      <c r="B9" s="29" t="s">
        <v>7</v>
      </c>
      <c r="C9" s="30">
        <v>3.8000000000000043</v>
      </c>
      <c r="D9" s="31"/>
      <c r="E9" s="31" t="s">
        <v>33</v>
      </c>
      <c r="F9" s="4"/>
      <c r="G9" s="11" t="s">
        <v>5</v>
      </c>
      <c r="H9" s="12" t="s">
        <v>18</v>
      </c>
      <c r="I9" s="12"/>
      <c r="J9" s="33"/>
      <c r="K9" s="34"/>
    </row>
    <row r="10" spans="1:11" ht="36">
      <c r="A10" s="28">
        <f>SUM($C$4:C9)</f>
        <v>37.2</v>
      </c>
      <c r="B10" s="29" t="s">
        <v>6</v>
      </c>
      <c r="C10" s="30">
        <v>5.8</v>
      </c>
      <c r="D10" s="31"/>
      <c r="E10" s="35" t="s">
        <v>67</v>
      </c>
      <c r="F10" s="4"/>
      <c r="G10" s="11" t="s">
        <v>6</v>
      </c>
      <c r="H10" s="12" t="s">
        <v>19</v>
      </c>
      <c r="I10" s="12"/>
      <c r="J10" s="33"/>
      <c r="K10" s="34"/>
    </row>
    <row r="11" spans="1:11" ht="18">
      <c r="A11" s="28">
        <f>SUM($C$4:C10)</f>
        <v>43</v>
      </c>
      <c r="B11" s="29" t="s">
        <v>8</v>
      </c>
      <c r="C11" s="30">
        <f>50.7-44</f>
        <v>6.700000000000003</v>
      </c>
      <c r="D11" s="31"/>
      <c r="E11" s="31" t="s">
        <v>34</v>
      </c>
      <c r="F11" s="4"/>
      <c r="G11" s="11" t="s">
        <v>7</v>
      </c>
      <c r="H11" s="12" t="s">
        <v>20</v>
      </c>
      <c r="I11" s="12"/>
      <c r="J11" s="33"/>
      <c r="K11" s="34"/>
    </row>
    <row r="12" spans="1:11" ht="18">
      <c r="A12" s="28">
        <f>SUM($C$4:C11)</f>
        <v>49.7</v>
      </c>
      <c r="B12" s="29" t="s">
        <v>8</v>
      </c>
      <c r="C12" s="30">
        <f>51.8-50.7</f>
        <v>1.0999999999999943</v>
      </c>
      <c r="D12" s="31"/>
      <c r="E12" s="31" t="s">
        <v>35</v>
      </c>
      <c r="F12" s="4"/>
      <c r="G12" s="11" t="s">
        <v>8</v>
      </c>
      <c r="H12" s="12" t="s">
        <v>21</v>
      </c>
      <c r="I12" s="12"/>
      <c r="J12" s="33"/>
      <c r="K12" s="34"/>
    </row>
    <row r="13" spans="1:11" ht="18">
      <c r="A13" s="28">
        <f>SUM($C$4:C12)</f>
        <v>50.8</v>
      </c>
      <c r="B13" s="29" t="s">
        <v>7</v>
      </c>
      <c r="C13" s="30">
        <v>1</v>
      </c>
      <c r="D13" s="31"/>
      <c r="E13" s="31" t="s">
        <v>68</v>
      </c>
      <c r="F13" s="4"/>
      <c r="G13" s="11" t="s">
        <v>9</v>
      </c>
      <c r="H13" s="12" t="s">
        <v>22</v>
      </c>
      <c r="I13" s="12"/>
      <c r="J13" s="36"/>
      <c r="K13" s="37"/>
    </row>
    <row r="14" spans="1:10" ht="18">
      <c r="A14" s="28">
        <f>SUM($C$4:C13)</f>
        <v>51.8</v>
      </c>
      <c r="B14" s="29" t="s">
        <v>8</v>
      </c>
      <c r="C14" s="30">
        <v>2</v>
      </c>
      <c r="D14" s="31"/>
      <c r="E14" s="31" t="s">
        <v>37</v>
      </c>
      <c r="F14" s="4"/>
      <c r="G14" s="11" t="s">
        <v>10</v>
      </c>
      <c r="H14" s="12" t="s">
        <v>23</v>
      </c>
      <c r="I14" s="12"/>
      <c r="J14" s="17"/>
    </row>
    <row r="15" spans="1:10" ht="18">
      <c r="A15" s="28">
        <f>SUM($C$4:C14)</f>
        <v>53.8</v>
      </c>
      <c r="B15" s="29" t="s">
        <v>6</v>
      </c>
      <c r="C15" s="30">
        <f>58.2-54.8</f>
        <v>3.4000000000000057</v>
      </c>
      <c r="D15" s="31"/>
      <c r="E15" s="31" t="s">
        <v>69</v>
      </c>
      <c r="F15" s="4"/>
      <c r="G15" s="11" t="s">
        <v>11</v>
      </c>
      <c r="H15" s="12" t="s">
        <v>24</v>
      </c>
      <c r="I15" s="12"/>
      <c r="J15" s="17"/>
    </row>
    <row r="16" spans="1:10" ht="36">
      <c r="A16" s="28">
        <f>SUM($C$4:C15)</f>
        <v>57.2</v>
      </c>
      <c r="B16" s="29" t="s">
        <v>8</v>
      </c>
      <c r="C16" s="30">
        <f>69.2-58.2</f>
        <v>11</v>
      </c>
      <c r="D16" s="31"/>
      <c r="E16" s="35" t="s">
        <v>70</v>
      </c>
      <c r="F16" s="4"/>
      <c r="G16" s="11" t="s">
        <v>12</v>
      </c>
      <c r="H16" s="12" t="s">
        <v>25</v>
      </c>
      <c r="I16" s="12"/>
      <c r="J16" s="17"/>
    </row>
    <row r="17" spans="1:10" ht="36">
      <c r="A17" s="28">
        <f>SUM($C$4:C16)</f>
        <v>68.2</v>
      </c>
      <c r="B17" s="29" t="s">
        <v>6</v>
      </c>
      <c r="C17" s="30">
        <f>72.9-69.2</f>
        <v>3.700000000000003</v>
      </c>
      <c r="D17" s="31"/>
      <c r="E17" s="38" t="s">
        <v>71</v>
      </c>
      <c r="F17" s="4"/>
      <c r="G17" s="11" t="s">
        <v>13</v>
      </c>
      <c r="H17" s="12" t="s">
        <v>26</v>
      </c>
      <c r="I17" s="12"/>
      <c r="J17" s="17"/>
    </row>
    <row r="18" spans="1:10" ht="18">
      <c r="A18" s="28">
        <f>SUM($C$4:C17)</f>
        <v>71.9</v>
      </c>
      <c r="B18" s="29" t="s">
        <v>6</v>
      </c>
      <c r="C18" s="30">
        <f>78.4-72.9</f>
        <v>5.5</v>
      </c>
      <c r="D18" s="31"/>
      <c r="E18" s="31" t="s">
        <v>72</v>
      </c>
      <c r="F18" s="4"/>
      <c r="G18" s="11" t="s">
        <v>14</v>
      </c>
      <c r="H18" s="12" t="s">
        <v>27</v>
      </c>
      <c r="I18" s="12"/>
      <c r="J18" s="17"/>
    </row>
    <row r="19" spans="1:10" ht="18">
      <c r="A19" s="28">
        <f>SUM($C$4:C18)</f>
        <v>77.4</v>
      </c>
      <c r="B19" s="29" t="s">
        <v>60</v>
      </c>
      <c r="C19" s="30">
        <v>0</v>
      </c>
      <c r="D19" s="31"/>
      <c r="E19" s="31" t="s">
        <v>73</v>
      </c>
      <c r="F19" s="4"/>
      <c r="G19" s="11" t="s">
        <v>15</v>
      </c>
      <c r="H19" s="12" t="s">
        <v>28</v>
      </c>
      <c r="I19" s="12"/>
      <c r="J19" s="17"/>
    </row>
    <row r="20" spans="1:9" ht="36">
      <c r="A20" s="23">
        <f>SUM($C$4:C19)</f>
        <v>77.4</v>
      </c>
      <c r="B20" s="39" t="s">
        <v>9</v>
      </c>
      <c r="C20" s="25">
        <v>5.5</v>
      </c>
      <c r="D20" s="26"/>
      <c r="E20" s="27" t="s">
        <v>74</v>
      </c>
      <c r="F20" s="4"/>
      <c r="G20" s="40"/>
      <c r="H20" s="40"/>
      <c r="I20" s="40"/>
    </row>
    <row r="21" spans="1:6" ht="18">
      <c r="A21" s="28">
        <f>SUM($C$4:C20)</f>
        <v>82.9</v>
      </c>
      <c r="B21" s="29" t="s">
        <v>6</v>
      </c>
      <c r="C21" s="30">
        <v>3.7</v>
      </c>
      <c r="D21" s="31"/>
      <c r="E21" s="31" t="s">
        <v>72</v>
      </c>
      <c r="F21" s="4"/>
    </row>
    <row r="22" spans="1:6" ht="54">
      <c r="A22" s="28">
        <f>SUM($C$4:C21)</f>
        <v>86.60000000000001</v>
      </c>
      <c r="B22" s="29" t="s">
        <v>6</v>
      </c>
      <c r="C22" s="30">
        <v>11</v>
      </c>
      <c r="D22" s="31"/>
      <c r="E22" s="38" t="s">
        <v>75</v>
      </c>
      <c r="F22" s="4"/>
    </row>
    <row r="23" spans="1:6" ht="36">
      <c r="A23" s="28">
        <f>SUM($C$4:C22)</f>
        <v>97.60000000000001</v>
      </c>
      <c r="B23" s="29" t="s">
        <v>7</v>
      </c>
      <c r="C23" s="30">
        <v>3.4</v>
      </c>
      <c r="D23" s="31"/>
      <c r="E23" s="35" t="s">
        <v>76</v>
      </c>
      <c r="F23" s="4"/>
    </row>
    <row r="24" spans="1:6" ht="18">
      <c r="A24" s="28">
        <f>SUM($C$4:C23)</f>
        <v>101.00000000000001</v>
      </c>
      <c r="B24" s="29" t="s">
        <v>6</v>
      </c>
      <c r="C24" s="30">
        <v>3</v>
      </c>
      <c r="D24" s="31"/>
      <c r="E24" s="31" t="s">
        <v>77</v>
      </c>
      <c r="F24" s="4"/>
    </row>
    <row r="25" spans="1:6" ht="18">
      <c r="A25" s="28">
        <f>SUM($C$4:C24)</f>
        <v>104.00000000000001</v>
      </c>
      <c r="B25" s="29" t="s">
        <v>8</v>
      </c>
      <c r="C25" s="30">
        <f>115.6-105</f>
        <v>10.599999999999994</v>
      </c>
      <c r="D25" s="31"/>
      <c r="E25" s="31" t="s">
        <v>46</v>
      </c>
      <c r="F25" s="4"/>
    </row>
    <row r="26" spans="1:6" ht="18">
      <c r="A26" s="28">
        <f>SUM($C$4:C25)</f>
        <v>114.60000000000001</v>
      </c>
      <c r="B26" s="29" t="s">
        <v>7</v>
      </c>
      <c r="C26" s="30">
        <f>118.6-115.6</f>
        <v>3</v>
      </c>
      <c r="D26" s="31"/>
      <c r="E26" s="31" t="s">
        <v>47</v>
      </c>
      <c r="F26" s="4"/>
    </row>
    <row r="27" spans="1:6" ht="18">
      <c r="A27" s="28">
        <f>SUM($C$4:C26)</f>
        <v>117.60000000000001</v>
      </c>
      <c r="B27" s="29" t="s">
        <v>6</v>
      </c>
      <c r="C27" s="30">
        <f>7.3+1.8</f>
        <v>9.1</v>
      </c>
      <c r="D27" s="31"/>
      <c r="E27" s="41" t="s">
        <v>48</v>
      </c>
      <c r="F27" s="4"/>
    </row>
    <row r="28" spans="1:6" ht="18">
      <c r="A28" s="28">
        <f>SUM($C$4:C27)</f>
        <v>126.7</v>
      </c>
      <c r="B28" s="29" t="s">
        <v>8</v>
      </c>
      <c r="C28" s="30">
        <v>0.2</v>
      </c>
      <c r="D28" s="31"/>
      <c r="E28" s="41" t="s">
        <v>49</v>
      </c>
      <c r="F28" s="4"/>
    </row>
    <row r="29" spans="1:6" ht="18">
      <c r="A29" s="28">
        <f>SUM($C$4:C28)</f>
        <v>126.9</v>
      </c>
      <c r="B29" s="29" t="s">
        <v>7</v>
      </c>
      <c r="C29" s="30">
        <v>0</v>
      </c>
      <c r="D29" s="31"/>
      <c r="E29" s="31" t="s">
        <v>78</v>
      </c>
      <c r="F29" s="4"/>
    </row>
    <row r="30" spans="1:6" ht="72">
      <c r="A30" s="23">
        <f>SUM($C$4:C29)</f>
        <v>126.9</v>
      </c>
      <c r="B30" s="39" t="s">
        <v>61</v>
      </c>
      <c r="C30" s="25"/>
      <c r="D30" s="26"/>
      <c r="E30" s="5" t="s">
        <v>51</v>
      </c>
      <c r="F30" s="6" t="s">
        <v>17</v>
      </c>
    </row>
    <row r="31" spans="1:6" ht="12.75">
      <c r="A31" s="42" t="s">
        <v>2</v>
      </c>
      <c r="B31" s="43"/>
      <c r="C31" s="43"/>
      <c r="D31" s="43"/>
      <c r="E31" s="44" t="s">
        <v>52</v>
      </c>
      <c r="F31" s="4"/>
    </row>
    <row r="32" spans="1:6" ht="12.75">
      <c r="A32" s="45" t="s">
        <v>3</v>
      </c>
      <c r="B32" s="46"/>
      <c r="C32" s="46"/>
      <c r="D32" s="46"/>
      <c r="E32" s="47" t="s">
        <v>53</v>
      </c>
      <c r="F32" s="4"/>
    </row>
    <row r="33" spans="1:5" ht="18">
      <c r="A33" s="7"/>
      <c r="B33" s="8"/>
      <c r="C33" s="7"/>
      <c r="D33" s="7"/>
      <c r="E33" s="48"/>
    </row>
  </sheetData>
  <sheetProtection/>
  <printOptions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</cp:lastModifiedBy>
  <cp:lastPrinted>2018-12-14T15:14:49Z</cp:lastPrinted>
  <dcterms:modified xsi:type="dcterms:W3CDTF">2018-12-14T15:18:06Z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